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Frauenquote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 localSheetId="0">'[3]IPV 01032022 alle'!#REF!</definedName>
    <definedName name="DATA19">'[3]IPV 01032022 alle'!#REF!</definedName>
    <definedName name="DATA2" localSheetId="0">'[3]IPV 01032022 alle'!#REF!</definedName>
    <definedName name="DATA2">'[3]IPV 01032022 alle'!#REF!</definedName>
    <definedName name="DATA26" localSheetId="0">'[3]IPV 01032022 alle'!#REF!</definedName>
    <definedName name="DATA26">'[3]IPV 01032022 alle'!#REF!</definedName>
    <definedName name="DATA30" localSheetId="0">'[3]IPV 01032022 alle'!#REF!</definedName>
    <definedName name="DATA30">'[3]IPV 01032022 alle'!#REF!</definedName>
    <definedName name="DS_Ost_Person_Tbl11" localSheetId="0">#REF!</definedName>
    <definedName name="DS_Ost_Person_Tbl11">#REF!</definedName>
    <definedName name="Entgeltgruppen">'[2]Tabellen Auswahlhilfe'!$A$294:$A$532</definedName>
    <definedName name="Finanzstelle_Monat1" localSheetId="0">#REF!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 localSheetId="0">#REF!</definedName>
    <definedName name="Maßnahmeendedatum_2">#REF!</definedName>
    <definedName name="PNr" localSheetId="0">#REF!</definedName>
    <definedName name="PNr">#REF!</definedName>
    <definedName name="Stellenanteil_2022" localSheetId="0">#REF!</definedName>
    <definedName name="Stellenanteil_2022">#REF!</definedName>
    <definedName name="StID" localSheetId="0">#REF!</definedName>
    <definedName name="StID">#REF!</definedName>
    <definedName name="Stufe" localSheetId="0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 localSheetId="0">#REF!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F44" i="1"/>
  <c r="E43" i="1"/>
  <c r="F43" i="1"/>
  <c r="F41" i="1"/>
  <c r="E41" i="1"/>
  <c r="F40" i="1"/>
  <c r="E40" i="1"/>
  <c r="D40" i="1"/>
  <c r="E39" i="1"/>
  <c r="F39" i="1"/>
  <c r="E38" i="1"/>
  <c r="F38" i="1"/>
  <c r="F37" i="1"/>
  <c r="E37" i="1"/>
  <c r="F35" i="1"/>
  <c r="E35" i="1"/>
  <c r="D35" i="1"/>
  <c r="E34" i="1"/>
  <c r="F34" i="1"/>
  <c r="F33" i="1"/>
  <c r="E33" i="1"/>
  <c r="T31" i="1"/>
  <c r="F31" i="1"/>
  <c r="N31" i="1"/>
  <c r="E31" i="1"/>
  <c r="D31" i="1"/>
  <c r="F30" i="1"/>
  <c r="E30" i="1"/>
  <c r="D30" i="1"/>
  <c r="E29" i="1"/>
  <c r="F29" i="1"/>
  <c r="E28" i="1"/>
  <c r="F28" i="1"/>
  <c r="F27" i="1"/>
  <c r="E27" i="1"/>
  <c r="F25" i="1"/>
  <c r="E25" i="1"/>
  <c r="D25" i="1"/>
  <c r="E24" i="1"/>
  <c r="F24" i="1"/>
  <c r="E23" i="1"/>
  <c r="F23" i="1"/>
  <c r="F21" i="1"/>
  <c r="E21" i="1"/>
  <c r="F20" i="1"/>
  <c r="E20" i="1"/>
  <c r="D20" i="1"/>
  <c r="F19" i="1"/>
  <c r="E19" i="1"/>
  <c r="E18" i="1"/>
  <c r="F18" i="1"/>
  <c r="T17" i="1"/>
  <c r="F17" i="1"/>
  <c r="E17" i="1"/>
  <c r="F16" i="1"/>
  <c r="E16" i="1"/>
  <c r="N16" i="1"/>
  <c r="D16" i="1"/>
  <c r="F15" i="1"/>
  <c r="E15" i="1"/>
  <c r="E14" i="1"/>
  <c r="F14" i="1"/>
  <c r="T13" i="1"/>
  <c r="F13" i="1"/>
  <c r="E13" i="1"/>
  <c r="F12" i="1"/>
  <c r="E12" i="1"/>
  <c r="N12" i="1"/>
  <c r="D12" i="1"/>
  <c r="F11" i="1"/>
  <c r="E11" i="1"/>
  <c r="E10" i="1"/>
  <c r="F10" i="1"/>
  <c r="T9" i="1"/>
  <c r="F9" i="1"/>
  <c r="E9" i="1"/>
  <c r="R46" i="1"/>
  <c r="Q46" i="1"/>
  <c r="P46" i="1"/>
  <c r="L46" i="1"/>
  <c r="K46" i="1"/>
  <c r="J46" i="1"/>
  <c r="D7" i="1"/>
  <c r="G20" i="1" l="1"/>
  <c r="G30" i="1"/>
  <c r="G25" i="1"/>
  <c r="H25" i="1" s="1"/>
  <c r="G35" i="1"/>
  <c r="G40" i="1"/>
  <c r="G31" i="1"/>
  <c r="H31" i="1" s="1"/>
  <c r="T10" i="1"/>
  <c r="N19" i="1"/>
  <c r="N13" i="1"/>
  <c r="T21" i="1"/>
  <c r="T27" i="1"/>
  <c r="H35" i="1"/>
  <c r="H40" i="1"/>
  <c r="N25" i="1"/>
  <c r="H20" i="1"/>
  <c r="N21" i="1"/>
  <c r="N27" i="1"/>
  <c r="H30" i="1"/>
  <c r="N40" i="1"/>
  <c r="N15" i="1"/>
  <c r="T43" i="1"/>
  <c r="F7" i="1"/>
  <c r="F46" i="1" s="1"/>
  <c r="D9" i="1"/>
  <c r="N9" i="1"/>
  <c r="N10" i="1"/>
  <c r="T11" i="1"/>
  <c r="G12" i="1"/>
  <c r="H12" i="1" s="1"/>
  <c r="D13" i="1"/>
  <c r="N14" i="1"/>
  <c r="T14" i="1"/>
  <c r="T15" i="1"/>
  <c r="G16" i="1"/>
  <c r="H16" i="1" s="1"/>
  <c r="D17" i="1"/>
  <c r="N17" i="1"/>
  <c r="N18" i="1"/>
  <c r="T18" i="1"/>
  <c r="T19" i="1"/>
  <c r="D21" i="1"/>
  <c r="N23" i="1"/>
  <c r="T23" i="1"/>
  <c r="T24" i="1"/>
  <c r="D27" i="1"/>
  <c r="N28" i="1"/>
  <c r="T28" i="1"/>
  <c r="T29" i="1"/>
  <c r="N33" i="1"/>
  <c r="T33" i="1"/>
  <c r="T34" i="1"/>
  <c r="D37" i="1"/>
  <c r="N37" i="1"/>
  <c r="N38" i="1"/>
  <c r="T38" i="1"/>
  <c r="T39" i="1"/>
  <c r="D41" i="1"/>
  <c r="N41" i="1"/>
  <c r="N43" i="1"/>
  <c r="T44" i="1"/>
  <c r="N20" i="1"/>
  <c r="N30" i="1"/>
  <c r="N35" i="1"/>
  <c r="T37" i="1"/>
  <c r="T41" i="1"/>
  <c r="E7" i="1"/>
  <c r="E46" i="1" s="1"/>
  <c r="N7" i="1"/>
  <c r="D11" i="1"/>
  <c r="N11" i="1"/>
  <c r="T12" i="1"/>
  <c r="D15" i="1"/>
  <c r="T16" i="1"/>
  <c r="D19" i="1"/>
  <c r="T20" i="1"/>
  <c r="D24" i="1"/>
  <c r="N24" i="1"/>
  <c r="T25" i="1"/>
  <c r="D29" i="1"/>
  <c r="N29" i="1"/>
  <c r="T30" i="1"/>
  <c r="D34" i="1"/>
  <c r="N34" i="1"/>
  <c r="T35" i="1"/>
  <c r="D39" i="1"/>
  <c r="N39" i="1"/>
  <c r="T40" i="1"/>
  <c r="D44" i="1"/>
  <c r="N44" i="1"/>
  <c r="T7" i="1"/>
  <c r="D10" i="1"/>
  <c r="D14" i="1"/>
  <c r="D18" i="1"/>
  <c r="D23" i="1"/>
  <c r="D28" i="1"/>
  <c r="D33" i="1"/>
  <c r="D38" i="1"/>
  <c r="D43" i="1"/>
  <c r="G14" i="1" l="1"/>
  <c r="H14" i="1" s="1"/>
  <c r="G24" i="1"/>
  <c r="H24" i="1" s="1"/>
  <c r="G10" i="1"/>
  <c r="H10" i="1" s="1"/>
  <c r="G29" i="1"/>
  <c r="H29" i="1" s="1"/>
  <c r="G11" i="1"/>
  <c r="H11" i="1" s="1"/>
  <c r="D46" i="1"/>
  <c r="G41" i="1"/>
  <c r="H41" i="1"/>
  <c r="G17" i="1"/>
  <c r="H17" i="1" s="1"/>
  <c r="G9" i="1"/>
  <c r="H9" i="1"/>
  <c r="M46" i="1"/>
  <c r="N46" i="1" s="1"/>
  <c r="G43" i="1"/>
  <c r="H43" i="1" s="1"/>
  <c r="G23" i="1"/>
  <c r="H23" i="1" s="1"/>
  <c r="G34" i="1"/>
  <c r="H34" i="1" s="1"/>
  <c r="G15" i="1"/>
  <c r="H15" i="1" s="1"/>
  <c r="S46" i="1"/>
  <c r="T46" i="1" s="1"/>
  <c r="G37" i="1"/>
  <c r="H37" i="1" s="1"/>
  <c r="G7" i="1"/>
  <c r="G44" i="1"/>
  <c r="H44" i="1" s="1"/>
  <c r="G21" i="1"/>
  <c r="H21" i="1"/>
  <c r="G28" i="1"/>
  <c r="H28" i="1" s="1"/>
  <c r="G38" i="1"/>
  <c r="H38" i="1" s="1"/>
  <c r="G18" i="1"/>
  <c r="H18" i="1" s="1"/>
  <c r="G39" i="1"/>
  <c r="H39" i="1" s="1"/>
  <c r="G19" i="1"/>
  <c r="H19" i="1" s="1"/>
  <c r="G27" i="1"/>
  <c r="H27" i="1" s="1"/>
  <c r="G13" i="1"/>
  <c r="H13" i="1" s="1"/>
  <c r="G33" i="1"/>
  <c r="H33" i="1" s="1"/>
  <c r="G46" i="1" l="1"/>
  <c r="H46" i="1" s="1"/>
  <c r="H7" i="1"/>
</calcChain>
</file>

<file path=xl/comments1.xml><?xml version="1.0" encoding="utf-8"?>
<comments xmlns="http://schemas.openxmlformats.org/spreadsheetml/2006/main">
  <authors>
    <author>Krueger, Thorsten</author>
  </authors>
  <commentList>
    <comment ref="J4" authorId="0" shapeId="0">
      <text>
        <r>
          <rPr>
            <b/>
            <sz val="9"/>
            <color indexed="81"/>
            <rFont val="Segoe UI"/>
            <family val="2"/>
          </rPr>
          <t>nur Beamte (ohne Anwärter, ohne Wahlbeamte)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Segoe UI"/>
            <family val="2"/>
          </rPr>
          <t>nur unbefristet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<sst xmlns="http://schemas.openxmlformats.org/spreadsheetml/2006/main" count="163" uniqueCount="56">
  <si>
    <t>Frauenquote</t>
  </si>
  <si>
    <t xml:space="preserve">unbefristetes Personal </t>
  </si>
  <si>
    <t>Beamte</t>
  </si>
  <si>
    <t>Tarif + AT</t>
  </si>
  <si>
    <t>GB</t>
  </si>
  <si>
    <t>Amt/SE</t>
  </si>
  <si>
    <t>weiblich</t>
  </si>
  <si>
    <t xml:space="preserve">männlich </t>
  </si>
  <si>
    <t xml:space="preserve">divers </t>
  </si>
  <si>
    <t xml:space="preserve">Gesamt </t>
  </si>
  <si>
    <t>Frauen in %</t>
  </si>
  <si>
    <t>männlich</t>
  </si>
  <si>
    <t>divers</t>
  </si>
  <si>
    <t>Gesamt</t>
  </si>
  <si>
    <t>verbeamtete Frauen in %</t>
  </si>
  <si>
    <t>tarifbesch. Frauen in %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</si>
  <si>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</si>
  <si>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</si>
  <si>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</si>
  <si>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</si>
  <si>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</si>
  <si>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</si>
  <si>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</si>
  <si>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</si>
  <si>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</si>
  <si>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</si>
  <si>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</si>
  <si>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</si>
  <si>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</si>
  <si>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</si>
  <si>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</si>
  <si>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</si>
  <si>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</si>
  <si>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</si>
  <si>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</si>
  <si>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</si>
  <si>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</si>
  <si>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</si>
  <si>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</si>
  <si>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</si>
  <si>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</si>
  <si>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</si>
  <si>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</si>
  <si>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</si>
  <si>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</si>
  <si>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</si>
  <si>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</si>
  <si>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</si>
  <si>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</si>
  <si>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</si>
  <si>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</si>
  <si>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</si>
  <si>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</si>
  <si>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</si>
  <si>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/>
  </si>
  <si>
    <t>Anlage Frauenquote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</si>
</sst>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0" fillId="6" borderId="1" xfId="0" applyFill="1" applyBorder="1" applyAlignment="1">
      <alignment horizontal="center" wrapText="1"/>
    </xf>
    <xf numFmtId="0" fontId="0" fillId="0" borderId="1" xfId="0" applyBorder="1" applyAlignment="1"/>
    <xf numFmtId="165" fontId="0" fillId="2" borderId="1" xfId="0" applyNumberForma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1" fillId="7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T46"/>
  <sheetViews>
    <sheetView tabSelected="1" workbookViewId="0"/>
  </sheetViews>
  <sheetFormatPr baseColWidth="10" defaultRowHeight="15" x14ac:dyDescent="0.25"/>
  <cols>
    <col min="1" max="1" width="4.7109375" style="1" customWidth="1"/>
    <col min="2" max="2" width="41.28515625" style="1" customWidth="1"/>
    <col min="3" max="3" width="64.7109375" style="1" bestFit="1" customWidth="1"/>
    <col min="4" max="4" width="8.5703125" style="7" bestFit="1" customWidth="1"/>
    <col min="5" max="5" width="9.5703125" style="7" bestFit="1" customWidth="1"/>
    <col min="6" max="6" width="6.85546875" style="7" bestFit="1" customWidth="1"/>
    <col min="7" max="7" width="8.28515625" style="7" bestFit="1" customWidth="1"/>
    <col min="8" max="8" width="9.42578125" style="7" customWidth="1"/>
    <col min="9" max="9" width="2" style="7" customWidth="1"/>
    <col min="10" max="10" width="8.5703125" style="7" bestFit="1" customWidth="1"/>
    <col min="11" max="11" width="9.140625" style="7" bestFit="1" customWidth="1"/>
    <col min="12" max="12" width="6.42578125" style="7" bestFit="1" customWidth="1"/>
    <col min="13" max="13" width="7.85546875" style="7" bestFit="1" customWidth="1"/>
    <col min="14" max="14" width="12.42578125" style="7" customWidth="1"/>
    <col min="15" max="15" width="1.7109375" style="7" customWidth="1"/>
    <col min="16" max="16" width="8.5703125" style="7" bestFit="1" customWidth="1"/>
    <col min="17" max="17" width="9.140625" style="7" bestFit="1" customWidth="1"/>
    <col min="18" max="18" width="6.42578125" style="7" bestFit="1" customWidth="1"/>
    <col min="19" max="19" width="7.85546875" style="7" bestFit="1" customWidth="1"/>
    <col min="20" max="20" width="11.28515625" style="7" bestFit="1" customWidth="1"/>
    <col min="21" max="16384" width="11.42578125" style="1"/>
  </cols>
  <sheetData>
    <row r="1" spans="1:20" x14ac:dyDescent="0.25">
      <c r="A1" s="12" t="s">
        <v>55</v>
      </c>
    </row>
    <row r="3" spans="1:20" ht="15" customHeight="1" x14ac:dyDescent="0.25">
      <c r="D3" s="26" t="s">
        <v>0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x14ac:dyDescent="0.25">
      <c r="D4" s="27" t="s">
        <v>1</v>
      </c>
      <c r="E4" s="27"/>
      <c r="F4" s="27"/>
      <c r="G4" s="27"/>
      <c r="H4" s="27"/>
      <c r="I4" s="2"/>
      <c r="J4" s="27" t="s">
        <v>2</v>
      </c>
      <c r="K4" s="27"/>
      <c r="L4" s="27"/>
      <c r="M4" s="27"/>
      <c r="N4" s="27"/>
      <c r="O4" s="2"/>
      <c r="P4" s="28" t="s">
        <v>3</v>
      </c>
      <c r="Q4" s="29"/>
      <c r="R4" s="29"/>
      <c r="S4" s="29"/>
      <c r="T4" s="30"/>
    </row>
    <row r="5" spans="1:20" ht="45" x14ac:dyDescent="0.25">
      <c r="B5" s="3" t="s">
        <v>4</v>
      </c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J5" s="5" t="s">
        <v>6</v>
      </c>
      <c r="K5" s="5" t="s">
        <v>11</v>
      </c>
      <c r="L5" s="5" t="s">
        <v>12</v>
      </c>
      <c r="M5" s="5" t="s">
        <v>13</v>
      </c>
      <c r="N5" s="6" t="s">
        <v>14</v>
      </c>
      <c r="O5" s="2"/>
      <c r="P5" s="5" t="s">
        <v>6</v>
      </c>
      <c r="Q5" s="5" t="s">
        <v>11</v>
      </c>
      <c r="R5" s="5" t="s">
        <v>12</v>
      </c>
      <c r="S5" s="5" t="s">
        <v>13</v>
      </c>
      <c r="T5" s="6" t="s">
        <v>15</v>
      </c>
    </row>
    <row r="6" spans="1:20" x14ac:dyDescent="0.25">
      <c r="B6" s="2"/>
      <c r="C6" s="2"/>
      <c r="D6" s="8"/>
      <c r="E6" s="8"/>
      <c r="F6" s="8"/>
      <c r="G6" s="9"/>
      <c r="H6" s="10"/>
      <c r="I6" s="1"/>
      <c r="J6" s="11"/>
      <c r="K6" s="11"/>
      <c r="L6" s="12"/>
      <c r="M6" s="13"/>
      <c r="N6" s="10"/>
      <c r="O6" s="1"/>
      <c r="P6" s="8"/>
      <c r="Q6" s="8"/>
      <c r="R6" s="8"/>
      <c r="S6" s="9"/>
      <c r="T6" s="10"/>
    </row>
    <row r="7" spans="1:20" x14ac:dyDescent="0.25">
      <c r="B7" s="14" t="s">
        <v>16</v>
      </c>
      <c r="C7" s="15" t="s">
        <v>16</v>
      </c>
      <c r="D7" s="16">
        <f>IF(SUM(J7,P7)=0,"",SUM(J7,P7))</f>
        <v>2.5004999999999997</v>
      </c>
      <c r="E7" s="16" t="str">
        <f>IF(SUM(K7,Q7)=0,"",SUM(K7,Q7))</f>
        <v/>
      </c>
      <c r="F7" s="16" t="str">
        <f>IF(SUM(L7,R7)=0,"",SUM(L7,R7))</f>
        <v/>
      </c>
      <c r="G7" s="16">
        <f>SUM(D7:F7)</f>
        <v>2.5004999999999997</v>
      </c>
      <c r="H7" s="17">
        <f>IFERROR(D7/G7,"")</f>
        <v>1</v>
      </c>
      <c r="J7" s="18">
        <v>0.8</v>
      </c>
      <c r="K7" s="18" t="s">
        <v>54</v>
      </c>
      <c r="L7" s="18" t="s">
        <v>54</v>
      </c>
      <c r="M7" s="16">
        <v>0.8</v>
      </c>
      <c r="N7" s="17">
        <f>IFERROR(J7/M7,"")</f>
        <v>1</v>
      </c>
      <c r="P7" s="18">
        <v>1.7004999999999999</v>
      </c>
      <c r="Q7" s="18" t="s">
        <v>54</v>
      </c>
      <c r="R7" s="18" t="s">
        <v>54</v>
      </c>
      <c r="S7" s="16">
        <v>1.7004999999999999</v>
      </c>
      <c r="T7" s="17">
        <f>IFERROR(P7/S7,"")</f>
        <v>1</v>
      </c>
    </row>
    <row r="8" spans="1:20" x14ac:dyDescent="0.25">
      <c r="C8" s="19"/>
    </row>
    <row r="9" spans="1:20" x14ac:dyDescent="0.25">
      <c r="B9" s="14" t="s">
        <v>17</v>
      </c>
      <c r="C9" s="15" t="s">
        <v>18</v>
      </c>
      <c r="D9" s="16">
        <f>IF(SUM(J9,P9)=0,"",SUM(J9,P9))</f>
        <v>5.8</v>
      </c>
      <c r="E9" s="16">
        <f>IF(SUM(K9,Q9)=0,"",SUM(K9,Q9))</f>
        <v>3</v>
      </c>
      <c r="F9" s="16" t="str">
        <f>IF(SUM(L9,R9)=0,"",SUM(L9,R9))</f>
        <v/>
      </c>
      <c r="G9" s="16">
        <f>SUM(D9:F9)</f>
        <v>8.8000000000000007</v>
      </c>
      <c r="H9" s="17">
        <f>IFERROR(D9/G9,"")</f>
        <v>0.65909090909090906</v>
      </c>
      <c r="J9" s="18">
        <v>0.8</v>
      </c>
      <c r="K9" s="18">
        <v>1</v>
      </c>
      <c r="L9" s="18" t="s">
        <v>54</v>
      </c>
      <c r="M9" s="16">
        <v>1.8</v>
      </c>
      <c r="N9" s="17">
        <f>IFERROR(J9/M9,"")</f>
        <v>0.44444444444444448</v>
      </c>
      <c r="P9" s="18">
        <v>5</v>
      </c>
      <c r="Q9" s="18">
        <v>2</v>
      </c>
      <c r="R9" s="18" t="s">
        <v>54</v>
      </c>
      <c r="S9" s="16">
        <v>7</v>
      </c>
      <c r="T9" s="17">
        <f>IFERROR(P9/S9,"")</f>
        <v>0.7142857142857143</v>
      </c>
    </row>
    <row r="10" spans="1:20" x14ac:dyDescent="0.25">
      <c r="B10" s="20"/>
      <c r="C10" s="15" t="s">
        <v>19</v>
      </c>
      <c r="D10" s="16">
        <f t="shared" ref="D10:F44" si="0">IF(SUM(J10,P10)=0,"",SUM(J10,P10))</f>
        <v>11.5228</v>
      </c>
      <c r="E10" s="16">
        <f t="shared" si="0"/>
        <v>3</v>
      </c>
      <c r="F10" s="16" t="str">
        <f t="shared" si="0"/>
        <v/>
      </c>
      <c r="G10" s="16">
        <f t="shared" ref="G10:G21" si="1">SUM(D10:F10)</f>
        <v>14.5228</v>
      </c>
      <c r="H10" s="17">
        <f t="shared" ref="H10:H21" si="2">IFERROR(D10/G10,"")</f>
        <v>0.793428264521993</v>
      </c>
      <c r="J10" s="18" t="s">
        <v>54</v>
      </c>
      <c r="K10" s="18">
        <v>1</v>
      </c>
      <c r="L10" s="18" t="s">
        <v>54</v>
      </c>
      <c r="M10" s="16">
        <v>1</v>
      </c>
      <c r="N10" s="17" t="str">
        <f t="shared" ref="N10:N21" si="3">IFERROR(J10/M10,"")</f>
        <v/>
      </c>
      <c r="P10" s="18">
        <v>11.5228</v>
      </c>
      <c r="Q10" s="18">
        <v>2</v>
      </c>
      <c r="R10" s="18" t="s">
        <v>54</v>
      </c>
      <c r="S10" s="16">
        <v>13.5228</v>
      </c>
      <c r="T10" s="17">
        <f t="shared" ref="T10:T21" si="4">IFERROR(P10/S10,"")</f>
        <v>0.85210163575590858</v>
      </c>
    </row>
    <row r="11" spans="1:20" x14ac:dyDescent="0.25">
      <c r="B11" s="20"/>
      <c r="C11" s="15" t="s">
        <v>20</v>
      </c>
      <c r="D11" s="16">
        <f t="shared" si="0"/>
        <v>1</v>
      </c>
      <c r="E11" s="16" t="str">
        <f t="shared" si="0"/>
        <v/>
      </c>
      <c r="F11" s="16" t="str">
        <f t="shared" si="0"/>
        <v/>
      </c>
      <c r="G11" s="16">
        <f t="shared" si="1"/>
        <v>1</v>
      </c>
      <c r="H11" s="17">
        <f t="shared" si="2"/>
        <v>1</v>
      </c>
      <c r="J11" s="18" t="s">
        <v>54</v>
      </c>
      <c r="K11" s="18" t="s">
        <v>54</v>
      </c>
      <c r="L11" s="18" t="s">
        <v>54</v>
      </c>
      <c r="M11" s="16" t="s">
        <v>54</v>
      </c>
      <c r="N11" s="17" t="str">
        <f t="shared" si="3"/>
        <v/>
      </c>
      <c r="P11" s="18">
        <v>1</v>
      </c>
      <c r="Q11" s="18" t="s">
        <v>54</v>
      </c>
      <c r="R11" s="18" t="s">
        <v>54</v>
      </c>
      <c r="S11" s="16">
        <v>1</v>
      </c>
      <c r="T11" s="17">
        <f t="shared" si="4"/>
        <v>1</v>
      </c>
    </row>
    <row r="12" spans="1:20" x14ac:dyDescent="0.25">
      <c r="B12" s="20"/>
      <c r="C12" s="15" t="s">
        <v>21</v>
      </c>
      <c r="D12" s="16">
        <f t="shared" si="0"/>
        <v>11.5322</v>
      </c>
      <c r="E12" s="16">
        <f t="shared" si="0"/>
        <v>3</v>
      </c>
      <c r="F12" s="16" t="str">
        <f t="shared" si="0"/>
        <v/>
      </c>
      <c r="G12" s="16">
        <f t="shared" si="1"/>
        <v>14.5322</v>
      </c>
      <c r="H12" s="17">
        <f t="shared" si="2"/>
        <v>0.7935618832661262</v>
      </c>
      <c r="J12" s="18">
        <v>3</v>
      </c>
      <c r="K12" s="18">
        <v>1</v>
      </c>
      <c r="L12" s="18" t="s">
        <v>54</v>
      </c>
      <c r="M12" s="16">
        <v>4</v>
      </c>
      <c r="N12" s="17">
        <f t="shared" si="3"/>
        <v>0.75</v>
      </c>
      <c r="P12" s="18">
        <v>8.5321999999999996</v>
      </c>
      <c r="Q12" s="18">
        <v>2</v>
      </c>
      <c r="R12" s="18" t="s">
        <v>54</v>
      </c>
      <c r="S12" s="16">
        <v>10.5322</v>
      </c>
      <c r="T12" s="17">
        <f t="shared" si="4"/>
        <v>0.81010615066178004</v>
      </c>
    </row>
    <row r="13" spans="1:20" x14ac:dyDescent="0.25">
      <c r="B13" s="20"/>
      <c r="C13" s="15" t="s">
        <v>22</v>
      </c>
      <c r="D13" s="16" t="str">
        <f t="shared" si="0"/>
        <v/>
      </c>
      <c r="E13" s="16">
        <f t="shared" si="0"/>
        <v>3</v>
      </c>
      <c r="F13" s="16" t="str">
        <f t="shared" si="0"/>
        <v/>
      </c>
      <c r="G13" s="16">
        <f t="shared" si="1"/>
        <v>3</v>
      </c>
      <c r="H13" s="17" t="str">
        <f t="shared" si="2"/>
        <v/>
      </c>
      <c r="J13" s="18" t="s">
        <v>54</v>
      </c>
      <c r="K13" s="18">
        <v>2</v>
      </c>
      <c r="L13" s="18" t="s">
        <v>54</v>
      </c>
      <c r="M13" s="16">
        <v>2</v>
      </c>
      <c r="N13" s="17" t="str">
        <f t="shared" si="3"/>
        <v/>
      </c>
      <c r="P13" s="18" t="s">
        <v>54</v>
      </c>
      <c r="Q13" s="18">
        <v>1</v>
      </c>
      <c r="R13" s="18" t="s">
        <v>54</v>
      </c>
      <c r="S13" s="16">
        <v>1</v>
      </c>
      <c r="T13" s="17" t="str">
        <f t="shared" si="4"/>
        <v/>
      </c>
    </row>
    <row r="14" spans="1:20" x14ac:dyDescent="0.25">
      <c r="B14" s="20"/>
      <c r="C14" s="15" t="s">
        <v>23</v>
      </c>
      <c r="D14" s="16">
        <f t="shared" si="0"/>
        <v>55.6004</v>
      </c>
      <c r="E14" s="16">
        <f t="shared" si="0"/>
        <v>19.5364</v>
      </c>
      <c r="F14" s="16" t="str">
        <f t="shared" si="0"/>
        <v/>
      </c>
      <c r="G14" s="16">
        <f t="shared" si="1"/>
        <v>75.136799999999994</v>
      </c>
      <c r="H14" s="17">
        <f t="shared" si="2"/>
        <v>0.7399889268640667</v>
      </c>
      <c r="J14" s="18">
        <v>26.2729</v>
      </c>
      <c r="K14" s="18">
        <v>7</v>
      </c>
      <c r="L14" s="18" t="s">
        <v>54</v>
      </c>
      <c r="M14" s="16">
        <v>33.2729</v>
      </c>
      <c r="N14" s="17">
        <f t="shared" si="3"/>
        <v>0.78961857848278927</v>
      </c>
      <c r="P14" s="18">
        <v>29.327500000000001</v>
      </c>
      <c r="Q14" s="18">
        <v>12.5364</v>
      </c>
      <c r="R14" s="18" t="s">
        <v>54</v>
      </c>
      <c r="S14" s="16">
        <v>41.863900000000001</v>
      </c>
      <c r="T14" s="17">
        <f t="shared" si="4"/>
        <v>0.7005439053695427</v>
      </c>
    </row>
    <row r="15" spans="1:20" x14ac:dyDescent="0.25">
      <c r="B15" s="20"/>
      <c r="C15" s="15" t="s">
        <v>24</v>
      </c>
      <c r="D15" s="16" t="str">
        <f t="shared" si="0"/>
        <v/>
      </c>
      <c r="E15" s="16" t="str">
        <f t="shared" si="0"/>
        <v/>
      </c>
      <c r="F15" s="16" t="str">
        <f t="shared" si="0"/>
        <v/>
      </c>
      <c r="G15" s="16">
        <f t="shared" si="1"/>
        <v>0</v>
      </c>
      <c r="H15" s="17" t="str">
        <f t="shared" si="2"/>
        <v/>
      </c>
      <c r="J15" s="18" t="s">
        <v>54</v>
      </c>
      <c r="K15" s="18" t="s">
        <v>54</v>
      </c>
      <c r="L15" s="18" t="s">
        <v>54</v>
      </c>
      <c r="M15" s="16" t="s">
        <v>54</v>
      </c>
      <c r="N15" s="17" t="str">
        <f t="shared" si="3"/>
        <v/>
      </c>
      <c r="P15" s="18" t="s">
        <v>54</v>
      </c>
      <c r="Q15" s="18" t="s">
        <v>54</v>
      </c>
      <c r="R15" s="18" t="s">
        <v>54</v>
      </c>
      <c r="S15" s="16" t="s">
        <v>54</v>
      </c>
      <c r="T15" s="17" t="str">
        <f t="shared" si="4"/>
        <v/>
      </c>
    </row>
    <row r="16" spans="1:20" x14ac:dyDescent="0.25">
      <c r="B16" s="20"/>
      <c r="C16" s="15" t="s">
        <v>25</v>
      </c>
      <c r="D16" s="16">
        <f t="shared" si="0"/>
        <v>4</v>
      </c>
      <c r="E16" s="16">
        <f t="shared" si="0"/>
        <v>0.88829999999999998</v>
      </c>
      <c r="F16" s="16" t="str">
        <f t="shared" si="0"/>
        <v/>
      </c>
      <c r="G16" s="16">
        <f t="shared" si="1"/>
        <v>4.8883000000000001</v>
      </c>
      <c r="H16" s="17">
        <f t="shared" si="2"/>
        <v>0.81828038377349999</v>
      </c>
      <c r="J16" s="18" t="s">
        <v>54</v>
      </c>
      <c r="K16" s="18" t="s">
        <v>54</v>
      </c>
      <c r="L16" s="18" t="s">
        <v>54</v>
      </c>
      <c r="M16" s="16" t="s">
        <v>54</v>
      </c>
      <c r="N16" s="17" t="str">
        <f t="shared" si="3"/>
        <v/>
      </c>
      <c r="P16" s="18">
        <v>4</v>
      </c>
      <c r="Q16" s="18">
        <v>0.88829999999999998</v>
      </c>
      <c r="R16" s="18" t="s">
        <v>54</v>
      </c>
      <c r="S16" s="16">
        <v>4.8883000000000001</v>
      </c>
      <c r="T16" s="17">
        <f t="shared" si="4"/>
        <v>0.81828038377349999</v>
      </c>
    </row>
    <row r="17" spans="2:20" x14ac:dyDescent="0.25">
      <c r="B17" s="20"/>
      <c r="C17" s="15" t="s">
        <v>26</v>
      </c>
      <c r="D17" s="16">
        <f t="shared" si="0"/>
        <v>5</v>
      </c>
      <c r="E17" s="16">
        <f t="shared" si="0"/>
        <v>2</v>
      </c>
      <c r="F17" s="16" t="str">
        <f t="shared" si="0"/>
        <v/>
      </c>
      <c r="G17" s="16">
        <f t="shared" si="1"/>
        <v>7</v>
      </c>
      <c r="H17" s="17">
        <f t="shared" si="2"/>
        <v>0.7142857142857143</v>
      </c>
      <c r="J17" s="18" t="s">
        <v>54</v>
      </c>
      <c r="K17" s="18" t="s">
        <v>54</v>
      </c>
      <c r="L17" s="18" t="s">
        <v>54</v>
      </c>
      <c r="M17" s="16" t="s">
        <v>54</v>
      </c>
      <c r="N17" s="17" t="str">
        <f t="shared" si="3"/>
        <v/>
      </c>
      <c r="P17" s="18">
        <v>5</v>
      </c>
      <c r="Q17" s="18">
        <v>2</v>
      </c>
      <c r="R17" s="18" t="s">
        <v>54</v>
      </c>
      <c r="S17" s="16">
        <v>7</v>
      </c>
      <c r="T17" s="17">
        <f t="shared" si="4"/>
        <v>0.7142857142857143</v>
      </c>
    </row>
    <row r="18" spans="2:20" x14ac:dyDescent="0.25">
      <c r="B18" s="20"/>
      <c r="C18" s="15" t="s">
        <v>27</v>
      </c>
      <c r="D18" s="16">
        <f t="shared" si="0"/>
        <v>1.7614000000000001</v>
      </c>
      <c r="E18" s="16">
        <f t="shared" si="0"/>
        <v>4</v>
      </c>
      <c r="F18" s="16" t="str">
        <f t="shared" si="0"/>
        <v/>
      </c>
      <c r="G18" s="16">
        <f t="shared" si="1"/>
        <v>5.7614000000000001</v>
      </c>
      <c r="H18" s="17">
        <f t="shared" si="2"/>
        <v>0.30572430312076926</v>
      </c>
      <c r="J18" s="18" t="s">
        <v>54</v>
      </c>
      <c r="K18" s="18">
        <v>1</v>
      </c>
      <c r="L18" s="18" t="s">
        <v>54</v>
      </c>
      <c r="M18" s="16">
        <v>1</v>
      </c>
      <c r="N18" s="17" t="str">
        <f t="shared" si="3"/>
        <v/>
      </c>
      <c r="P18" s="18">
        <v>1.7614000000000001</v>
      </c>
      <c r="Q18" s="18">
        <v>3</v>
      </c>
      <c r="R18" s="18" t="s">
        <v>54</v>
      </c>
      <c r="S18" s="16">
        <v>4.7614000000000001</v>
      </c>
      <c r="T18" s="17">
        <f t="shared" si="4"/>
        <v>0.36993321292056958</v>
      </c>
    </row>
    <row r="19" spans="2:20" x14ac:dyDescent="0.25">
      <c r="B19" s="20"/>
      <c r="C19" s="15" t="s">
        <v>28</v>
      </c>
      <c r="D19" s="16">
        <f t="shared" si="0"/>
        <v>4.5142999999999995</v>
      </c>
      <c r="E19" s="16">
        <f t="shared" si="0"/>
        <v>2</v>
      </c>
      <c r="F19" s="16" t="str">
        <f t="shared" si="0"/>
        <v/>
      </c>
      <c r="G19" s="16">
        <f t="shared" si="1"/>
        <v>6.5142999999999995</v>
      </c>
      <c r="H19" s="17">
        <f t="shared" si="2"/>
        <v>0.69298312942296181</v>
      </c>
      <c r="J19" s="18">
        <v>0.6</v>
      </c>
      <c r="K19" s="18" t="s">
        <v>54</v>
      </c>
      <c r="L19" s="18" t="s">
        <v>54</v>
      </c>
      <c r="M19" s="16">
        <v>0.6</v>
      </c>
      <c r="N19" s="17">
        <f t="shared" si="3"/>
        <v>1</v>
      </c>
      <c r="P19" s="18">
        <v>3.9142999999999999</v>
      </c>
      <c r="Q19" s="18">
        <v>2</v>
      </c>
      <c r="R19" s="18" t="s">
        <v>54</v>
      </c>
      <c r="S19" s="16">
        <v>5.9142999999999999</v>
      </c>
      <c r="T19" s="17">
        <f t="shared" si="4"/>
        <v>0.66183656561216031</v>
      </c>
    </row>
    <row r="20" spans="2:20" x14ac:dyDescent="0.25">
      <c r="B20" s="20"/>
      <c r="C20" s="15" t="s">
        <v>29</v>
      </c>
      <c r="D20" s="16">
        <f t="shared" si="0"/>
        <v>83.676699999999997</v>
      </c>
      <c r="E20" s="16">
        <f t="shared" si="0"/>
        <v>78.893399999999986</v>
      </c>
      <c r="F20" s="16" t="str">
        <f t="shared" si="0"/>
        <v/>
      </c>
      <c r="G20" s="16">
        <f t="shared" si="1"/>
        <v>162.57009999999997</v>
      </c>
      <c r="H20" s="17">
        <f t="shared" si="2"/>
        <v>0.51471149983914644</v>
      </c>
      <c r="J20" s="18">
        <v>10.8</v>
      </c>
      <c r="K20" s="18">
        <v>7</v>
      </c>
      <c r="L20" s="18" t="s">
        <v>54</v>
      </c>
      <c r="M20" s="16">
        <v>17.8</v>
      </c>
      <c r="N20" s="17">
        <f t="shared" si="3"/>
        <v>0.6067415730337079</v>
      </c>
      <c r="P20" s="18">
        <v>72.8767</v>
      </c>
      <c r="Q20" s="18">
        <v>71.893399999999986</v>
      </c>
      <c r="R20" s="18" t="s">
        <v>54</v>
      </c>
      <c r="S20" s="16">
        <v>144.77009999999999</v>
      </c>
      <c r="T20" s="17">
        <f t="shared" si="4"/>
        <v>0.50339607418935273</v>
      </c>
    </row>
    <row r="21" spans="2:20" x14ac:dyDescent="0.25">
      <c r="B21" s="20"/>
      <c r="C21" s="15" t="s">
        <v>30</v>
      </c>
      <c r="D21" s="16">
        <f t="shared" si="0"/>
        <v>5.3326000000000002</v>
      </c>
      <c r="E21" s="16">
        <f t="shared" si="0"/>
        <v>1</v>
      </c>
      <c r="F21" s="16" t="str">
        <f t="shared" si="0"/>
        <v/>
      </c>
      <c r="G21" s="16">
        <f t="shared" si="1"/>
        <v>6.3326000000000002</v>
      </c>
      <c r="H21" s="17">
        <f t="shared" si="2"/>
        <v>0.84208697849224645</v>
      </c>
      <c r="J21" s="18">
        <v>2.8250000000000002</v>
      </c>
      <c r="K21" s="18" t="s">
        <v>54</v>
      </c>
      <c r="L21" s="18" t="s">
        <v>54</v>
      </c>
      <c r="M21" s="16">
        <v>2.8250000000000002</v>
      </c>
      <c r="N21" s="17">
        <f t="shared" si="3"/>
        <v>1</v>
      </c>
      <c r="P21" s="18">
        <v>2.5076000000000001</v>
      </c>
      <c r="Q21" s="18">
        <v>1</v>
      </c>
      <c r="R21" s="18" t="s">
        <v>54</v>
      </c>
      <c r="S21" s="16">
        <v>3.5076000000000001</v>
      </c>
      <c r="T21" s="17">
        <f t="shared" si="4"/>
        <v>0.71490477819591747</v>
      </c>
    </row>
    <row r="22" spans="2:20" x14ac:dyDescent="0.25">
      <c r="B22" s="20"/>
      <c r="C22" s="19"/>
    </row>
    <row r="23" spans="2:20" x14ac:dyDescent="0.25">
      <c r="B23" s="14" t="s">
        <v>31</v>
      </c>
      <c r="C23" s="21" t="s">
        <v>32</v>
      </c>
      <c r="D23" s="16">
        <f t="shared" si="0"/>
        <v>1.7690000000000001</v>
      </c>
      <c r="E23" s="16">
        <f>IF(SUM(K23,Q23)=0,"",SUM(K23,Q23))</f>
        <v>2</v>
      </c>
      <c r="F23" s="16" t="str">
        <f t="shared" si="0"/>
        <v/>
      </c>
      <c r="G23" s="16">
        <f t="shared" ref="G23:G25" si="5">SUM(D23:F23)</f>
        <v>3.7690000000000001</v>
      </c>
      <c r="H23" s="17">
        <f t="shared" ref="H23:H25" si="6">IFERROR(D23/G23,"")</f>
        <v>0.46935526664897853</v>
      </c>
      <c r="J23" s="18">
        <v>1</v>
      </c>
      <c r="K23" s="18">
        <v>1</v>
      </c>
      <c r="L23" s="18" t="s">
        <v>54</v>
      </c>
      <c r="M23" s="16">
        <v>2</v>
      </c>
      <c r="N23" s="17">
        <f t="shared" ref="N23:N25" si="7">IFERROR(J23/M23,"")</f>
        <v>0.5</v>
      </c>
      <c r="P23" s="18">
        <v>0.76900000000000002</v>
      </c>
      <c r="Q23" s="18">
        <v>1</v>
      </c>
      <c r="R23" s="18" t="s">
        <v>54</v>
      </c>
      <c r="S23" s="16">
        <v>1.7690000000000001</v>
      </c>
      <c r="T23" s="17">
        <f t="shared" ref="T23:T25" si="8">IFERROR(P23/S23,"")</f>
        <v>0.43470887507066136</v>
      </c>
    </row>
    <row r="24" spans="2:20" x14ac:dyDescent="0.25">
      <c r="B24" s="20"/>
      <c r="C24" s="22" t="s">
        <v>33</v>
      </c>
      <c r="D24" s="16">
        <f t="shared" si="0"/>
        <v>29.933599999999998</v>
      </c>
      <c r="E24" s="16">
        <f t="shared" si="0"/>
        <v>100.6922</v>
      </c>
      <c r="F24" s="16" t="str">
        <f t="shared" si="0"/>
        <v/>
      </c>
      <c r="G24" s="16">
        <f t="shared" si="5"/>
        <v>130.6258</v>
      </c>
      <c r="H24" s="17">
        <f t="shared" si="6"/>
        <v>0.22915534297206216</v>
      </c>
      <c r="J24" s="18">
        <v>3.85</v>
      </c>
      <c r="K24" s="18">
        <v>2</v>
      </c>
      <c r="L24" s="18" t="s">
        <v>54</v>
      </c>
      <c r="M24" s="16">
        <v>5.85</v>
      </c>
      <c r="N24" s="17">
        <f t="shared" si="7"/>
        <v>0.65811965811965822</v>
      </c>
      <c r="P24" s="18">
        <v>26.083599999999997</v>
      </c>
      <c r="Q24" s="18">
        <v>98.6922</v>
      </c>
      <c r="R24" s="18" t="s">
        <v>54</v>
      </c>
      <c r="S24" s="16">
        <v>124.7758</v>
      </c>
      <c r="T24" s="17">
        <f t="shared" si="8"/>
        <v>0.20904374085359498</v>
      </c>
    </row>
    <row r="25" spans="2:20" x14ac:dyDescent="0.25">
      <c r="B25" s="20"/>
      <c r="C25" s="22" t="s">
        <v>34</v>
      </c>
      <c r="D25" s="16">
        <f t="shared" si="0"/>
        <v>118.5239</v>
      </c>
      <c r="E25" s="16">
        <f t="shared" si="0"/>
        <v>42.88239999999999</v>
      </c>
      <c r="F25" s="16" t="str">
        <f t="shared" si="0"/>
        <v/>
      </c>
      <c r="G25" s="16">
        <f t="shared" si="5"/>
        <v>161.40629999999999</v>
      </c>
      <c r="H25" s="17">
        <f t="shared" si="6"/>
        <v>0.73432015974593312</v>
      </c>
      <c r="J25" s="18">
        <v>2</v>
      </c>
      <c r="K25" s="18">
        <v>1.65</v>
      </c>
      <c r="L25" s="18" t="s">
        <v>54</v>
      </c>
      <c r="M25" s="16">
        <v>3.65</v>
      </c>
      <c r="N25" s="17">
        <f t="shared" si="7"/>
        <v>0.54794520547945202</v>
      </c>
      <c r="P25" s="18">
        <v>116.5239</v>
      </c>
      <c r="Q25" s="18">
        <v>41.232399999999991</v>
      </c>
      <c r="R25" s="18" t="s">
        <v>54</v>
      </c>
      <c r="S25" s="16">
        <v>157.75629999999998</v>
      </c>
      <c r="T25" s="17">
        <f t="shared" si="8"/>
        <v>0.7386323081867413</v>
      </c>
    </row>
    <row r="26" spans="2:20" x14ac:dyDescent="0.25">
      <c r="B26" s="20"/>
      <c r="C26" s="19"/>
    </row>
    <row r="27" spans="2:20" x14ac:dyDescent="0.25">
      <c r="B27" s="14" t="s">
        <v>35</v>
      </c>
      <c r="C27" s="23" t="s">
        <v>36</v>
      </c>
      <c r="D27" s="16">
        <f t="shared" si="0"/>
        <v>9.4111000000000011</v>
      </c>
      <c r="E27" s="16" t="str">
        <f>IF(SUM(K27,Q27)=0,"",SUM(K27,Q27))</f>
        <v/>
      </c>
      <c r="F27" s="16" t="str">
        <f t="shared" si="0"/>
        <v/>
      </c>
      <c r="G27" s="16">
        <f t="shared" ref="G27:G31" si="9">SUM(D27:F27)</f>
        <v>9.4111000000000011</v>
      </c>
      <c r="H27" s="17">
        <f t="shared" ref="H27:H31" si="10">IFERROR(D27/G27,"")</f>
        <v>1</v>
      </c>
      <c r="J27" s="18">
        <v>2</v>
      </c>
      <c r="K27" s="18" t="s">
        <v>54</v>
      </c>
      <c r="L27" s="18" t="s">
        <v>54</v>
      </c>
      <c r="M27" s="16">
        <v>2</v>
      </c>
      <c r="N27" s="17">
        <f t="shared" ref="N27:N31" si="11">IFERROR(J27/M27,"")</f>
        <v>1</v>
      </c>
      <c r="P27" s="18">
        <v>7.4111000000000002</v>
      </c>
      <c r="Q27" s="18" t="s">
        <v>54</v>
      </c>
      <c r="R27" s="18" t="s">
        <v>54</v>
      </c>
      <c r="S27" s="16">
        <v>7.4111000000000002</v>
      </c>
      <c r="T27" s="17">
        <f t="shared" ref="T27:T31" si="12">IFERROR(P27/S27,"")</f>
        <v>1</v>
      </c>
    </row>
    <row r="28" spans="2:20" x14ac:dyDescent="0.25">
      <c r="B28" s="20"/>
      <c r="C28" s="15" t="s">
        <v>37</v>
      </c>
      <c r="D28" s="16">
        <f t="shared" si="0"/>
        <v>68.810699999999997</v>
      </c>
      <c r="E28" s="16">
        <f t="shared" ref="E28:E31" si="13">SUM(K28,Q28)</f>
        <v>47.831199999999995</v>
      </c>
      <c r="F28" s="16" t="str">
        <f t="shared" si="0"/>
        <v/>
      </c>
      <c r="G28" s="16">
        <f t="shared" si="9"/>
        <v>116.64189999999999</v>
      </c>
      <c r="H28" s="17">
        <f t="shared" si="10"/>
        <v>0.58993123397338354</v>
      </c>
      <c r="J28" s="18">
        <v>9.0749999999999993</v>
      </c>
      <c r="K28" s="18">
        <v>10</v>
      </c>
      <c r="L28" s="18" t="s">
        <v>54</v>
      </c>
      <c r="M28" s="16">
        <v>19.074999999999999</v>
      </c>
      <c r="N28" s="17">
        <f t="shared" si="11"/>
        <v>0.47575360419397117</v>
      </c>
      <c r="P28" s="18">
        <v>59.735700000000001</v>
      </c>
      <c r="Q28" s="18">
        <v>37.831199999999995</v>
      </c>
      <c r="R28" s="18" t="s">
        <v>54</v>
      </c>
      <c r="S28" s="16">
        <v>97.566900000000004</v>
      </c>
      <c r="T28" s="17">
        <f t="shared" si="12"/>
        <v>0.61225374589128079</v>
      </c>
    </row>
    <row r="29" spans="2:20" x14ac:dyDescent="0.25">
      <c r="B29" s="20"/>
      <c r="C29" s="15" t="s">
        <v>38</v>
      </c>
      <c r="D29" s="16">
        <f t="shared" si="0"/>
        <v>127.00639999999996</v>
      </c>
      <c r="E29" s="16">
        <f t="shared" si="13"/>
        <v>198.9076</v>
      </c>
      <c r="F29" s="16" t="str">
        <f t="shared" si="0"/>
        <v/>
      </c>
      <c r="G29" s="16">
        <f t="shared" si="9"/>
        <v>325.91399999999999</v>
      </c>
      <c r="H29" s="17">
        <f t="shared" si="10"/>
        <v>0.38969298649336931</v>
      </c>
      <c r="J29" s="18">
        <v>11.35</v>
      </c>
      <c r="K29" s="18">
        <v>7</v>
      </c>
      <c r="L29" s="18" t="s">
        <v>54</v>
      </c>
      <c r="M29" s="16">
        <v>18.350000000000001</v>
      </c>
      <c r="N29" s="17">
        <f t="shared" si="11"/>
        <v>0.61852861035422335</v>
      </c>
      <c r="P29" s="18">
        <v>115.65639999999996</v>
      </c>
      <c r="Q29" s="18">
        <v>191.9076</v>
      </c>
      <c r="R29" s="18" t="s">
        <v>54</v>
      </c>
      <c r="S29" s="16">
        <v>307.56399999999996</v>
      </c>
      <c r="T29" s="17">
        <f t="shared" si="12"/>
        <v>0.37604010872533838</v>
      </c>
    </row>
    <row r="30" spans="2:20" x14ac:dyDescent="0.25">
      <c r="B30" s="20"/>
      <c r="C30" s="15" t="s">
        <v>39</v>
      </c>
      <c r="D30" s="16">
        <f t="shared" si="0"/>
        <v>17.9604</v>
      </c>
      <c r="E30" s="16">
        <f t="shared" si="13"/>
        <v>10.4213</v>
      </c>
      <c r="F30" s="16">
        <f t="shared" si="0"/>
        <v>1</v>
      </c>
      <c r="G30" s="16">
        <f t="shared" si="9"/>
        <v>29.381700000000002</v>
      </c>
      <c r="H30" s="17">
        <f t="shared" si="10"/>
        <v>0.61127844883039439</v>
      </c>
      <c r="J30" s="18">
        <v>3.8</v>
      </c>
      <c r="K30" s="18">
        <v>1</v>
      </c>
      <c r="L30" s="18" t="s">
        <v>54</v>
      </c>
      <c r="M30" s="16">
        <v>4.8</v>
      </c>
      <c r="N30" s="17">
        <f t="shared" si="11"/>
        <v>0.79166666666666663</v>
      </c>
      <c r="P30" s="18">
        <v>14.160399999999999</v>
      </c>
      <c r="Q30" s="18">
        <v>9.4213000000000005</v>
      </c>
      <c r="R30" s="18">
        <v>1</v>
      </c>
      <c r="S30" s="16">
        <v>24.581699999999998</v>
      </c>
      <c r="T30" s="17">
        <f t="shared" si="12"/>
        <v>0.57605454464093209</v>
      </c>
    </row>
    <row r="31" spans="2:20" x14ac:dyDescent="0.25">
      <c r="B31" s="20"/>
      <c r="C31" s="15" t="s">
        <v>40</v>
      </c>
      <c r="D31" s="16">
        <f t="shared" si="0"/>
        <v>45.027600000000007</v>
      </c>
      <c r="E31" s="16">
        <f t="shared" si="13"/>
        <v>57.540599999999998</v>
      </c>
      <c r="F31" s="16" t="str">
        <f t="shared" si="0"/>
        <v/>
      </c>
      <c r="G31" s="16">
        <f t="shared" si="9"/>
        <v>102.5682</v>
      </c>
      <c r="H31" s="17">
        <f t="shared" si="10"/>
        <v>0.43900156188760264</v>
      </c>
      <c r="J31" s="18" t="s">
        <v>54</v>
      </c>
      <c r="K31" s="18" t="s">
        <v>54</v>
      </c>
      <c r="L31" s="18" t="s">
        <v>54</v>
      </c>
      <c r="M31" s="16" t="s">
        <v>54</v>
      </c>
      <c r="N31" s="17" t="str">
        <f t="shared" si="11"/>
        <v/>
      </c>
      <c r="P31" s="18">
        <v>45.027600000000007</v>
      </c>
      <c r="Q31" s="18">
        <v>57.540599999999998</v>
      </c>
      <c r="R31" s="18" t="s">
        <v>54</v>
      </c>
      <c r="S31" s="16">
        <v>102.5682</v>
      </c>
      <c r="T31" s="17">
        <f t="shared" si="12"/>
        <v>0.43900156188760264</v>
      </c>
    </row>
    <row r="32" spans="2:20" x14ac:dyDescent="0.25">
      <c r="B32" s="20"/>
      <c r="C32" s="19"/>
    </row>
    <row r="33" spans="2:20" x14ac:dyDescent="0.25">
      <c r="B33" s="14" t="s">
        <v>41</v>
      </c>
      <c r="C33" s="15" t="s">
        <v>42</v>
      </c>
      <c r="D33" s="16">
        <f t="shared" si="0"/>
        <v>7.7766000000000002</v>
      </c>
      <c r="E33" s="16" t="str">
        <f>IF(SUM(K33,Q33)=0,"",SUM(K33,Q33))</f>
        <v/>
      </c>
      <c r="F33" s="16" t="str">
        <f t="shared" si="0"/>
        <v/>
      </c>
      <c r="G33" s="16">
        <f t="shared" ref="G33:G35" si="14">SUM(D33:F33)</f>
        <v>7.7766000000000002</v>
      </c>
      <c r="H33" s="17">
        <f t="shared" ref="H33:H35" si="15">IFERROR(D33/G33,"")</f>
        <v>1</v>
      </c>
      <c r="J33" s="18">
        <v>1</v>
      </c>
      <c r="K33" s="18" t="s">
        <v>54</v>
      </c>
      <c r="L33" s="18" t="s">
        <v>54</v>
      </c>
      <c r="M33" s="16">
        <v>1</v>
      </c>
      <c r="N33" s="17">
        <f t="shared" ref="N33:N35" si="16">IFERROR(J33/M33,"")</f>
        <v>1</v>
      </c>
      <c r="P33" s="18">
        <v>6.7766000000000002</v>
      </c>
      <c r="Q33" s="18" t="s">
        <v>54</v>
      </c>
      <c r="R33" s="18" t="s">
        <v>54</v>
      </c>
      <c r="S33" s="16">
        <v>6.7766000000000002</v>
      </c>
      <c r="T33" s="17">
        <f t="shared" ref="T33:T35" si="17">IFERROR(P33/S33,"")</f>
        <v>1</v>
      </c>
    </row>
    <row r="34" spans="2:20" x14ac:dyDescent="0.25">
      <c r="B34" s="20"/>
      <c r="C34" s="15" t="s">
        <v>43</v>
      </c>
      <c r="D34" s="16">
        <f t="shared" si="0"/>
        <v>90.495100000000008</v>
      </c>
      <c r="E34" s="16">
        <f t="shared" si="0"/>
        <v>66.160399999999996</v>
      </c>
      <c r="F34" s="16" t="str">
        <f t="shared" si="0"/>
        <v/>
      </c>
      <c r="G34" s="16">
        <f t="shared" si="14"/>
        <v>156.65550000000002</v>
      </c>
      <c r="H34" s="17">
        <f t="shared" si="15"/>
        <v>0.57766947218578346</v>
      </c>
      <c r="J34" s="18">
        <v>9.8000000000000007</v>
      </c>
      <c r="K34" s="18">
        <v>5</v>
      </c>
      <c r="L34" s="18" t="s">
        <v>54</v>
      </c>
      <c r="M34" s="16">
        <v>14.8</v>
      </c>
      <c r="N34" s="17">
        <f t="shared" si="16"/>
        <v>0.66216216216216217</v>
      </c>
      <c r="P34" s="18">
        <v>80.695100000000011</v>
      </c>
      <c r="Q34" s="18">
        <v>61.160399999999996</v>
      </c>
      <c r="R34" s="18" t="s">
        <v>54</v>
      </c>
      <c r="S34" s="16">
        <v>141.85550000000001</v>
      </c>
      <c r="T34" s="17">
        <f t="shared" si="17"/>
        <v>0.568854221373158</v>
      </c>
    </row>
    <row r="35" spans="2:20" x14ac:dyDescent="0.25">
      <c r="B35" s="20"/>
      <c r="C35" s="15" t="s">
        <v>44</v>
      </c>
      <c r="D35" s="16">
        <f t="shared" si="0"/>
        <v>114.59270000000001</v>
      </c>
      <c r="E35" s="16">
        <f t="shared" si="0"/>
        <v>32</v>
      </c>
      <c r="F35" s="16" t="str">
        <f t="shared" si="0"/>
        <v/>
      </c>
      <c r="G35" s="16">
        <f t="shared" si="14"/>
        <v>146.59270000000001</v>
      </c>
      <c r="H35" s="17">
        <f t="shared" si="15"/>
        <v>0.78170809324065937</v>
      </c>
      <c r="J35" s="18">
        <v>26.95</v>
      </c>
      <c r="K35" s="18">
        <v>8</v>
      </c>
      <c r="L35" s="18" t="s">
        <v>54</v>
      </c>
      <c r="M35" s="16">
        <v>34.950000000000003</v>
      </c>
      <c r="N35" s="17">
        <f t="shared" si="16"/>
        <v>0.77110157367668086</v>
      </c>
      <c r="P35" s="18">
        <v>87.642700000000005</v>
      </c>
      <c r="Q35" s="18">
        <v>24</v>
      </c>
      <c r="R35" s="18" t="s">
        <v>54</v>
      </c>
      <c r="S35" s="16">
        <v>111.6427</v>
      </c>
      <c r="T35" s="17">
        <f t="shared" si="17"/>
        <v>0.78502848820388615</v>
      </c>
    </row>
    <row r="36" spans="2:20" x14ac:dyDescent="0.25">
      <c r="B36" s="20"/>
      <c r="C36" s="19"/>
    </row>
    <row r="37" spans="2:20" x14ac:dyDescent="0.25">
      <c r="B37" s="14" t="s">
        <v>45</v>
      </c>
      <c r="C37" s="24" t="s">
        <v>46</v>
      </c>
      <c r="D37" s="16">
        <f t="shared" si="0"/>
        <v>14.2614</v>
      </c>
      <c r="E37" s="16">
        <f>IF(SUM(K37,Q37)=0,"",SUM(K37,Q37))</f>
        <v>2</v>
      </c>
      <c r="F37" s="16" t="str">
        <f t="shared" si="0"/>
        <v/>
      </c>
      <c r="G37" s="16">
        <f t="shared" ref="G37:G41" si="18">SUM(D37:F37)</f>
        <v>16.261400000000002</v>
      </c>
      <c r="H37" s="17">
        <f t="shared" ref="H37:H41" si="19">IFERROR(D37/G37,"")</f>
        <v>0.87700935958773529</v>
      </c>
      <c r="J37" s="18">
        <v>2</v>
      </c>
      <c r="K37" s="18" t="s">
        <v>54</v>
      </c>
      <c r="L37" s="18" t="s">
        <v>54</v>
      </c>
      <c r="M37" s="16">
        <v>2</v>
      </c>
      <c r="N37" s="17">
        <f t="shared" ref="N37:N41" si="20">IFERROR(J37/M37,"")</f>
        <v>1</v>
      </c>
      <c r="P37" s="18">
        <v>12.2614</v>
      </c>
      <c r="Q37" s="18">
        <v>2</v>
      </c>
      <c r="R37" s="18" t="s">
        <v>54</v>
      </c>
      <c r="S37" s="16">
        <v>14.2614</v>
      </c>
      <c r="T37" s="17">
        <f t="shared" ref="T37:T41" si="21">IFERROR(P37/S37,"")</f>
        <v>0.85976131375601272</v>
      </c>
    </row>
    <row r="38" spans="2:20" x14ac:dyDescent="0.25">
      <c r="B38" s="20"/>
      <c r="C38" s="24" t="s">
        <v>47</v>
      </c>
      <c r="D38" s="16">
        <f t="shared" si="0"/>
        <v>135.01949999999997</v>
      </c>
      <c r="E38" s="16">
        <f t="shared" si="0"/>
        <v>43.151600000000002</v>
      </c>
      <c r="F38" s="16" t="str">
        <f t="shared" si="0"/>
        <v/>
      </c>
      <c r="G38" s="16">
        <f t="shared" si="18"/>
        <v>178.17109999999997</v>
      </c>
      <c r="H38" s="17">
        <f t="shared" si="19"/>
        <v>0.75780808447610182</v>
      </c>
      <c r="J38" s="18">
        <v>31.300000000000004</v>
      </c>
      <c r="K38" s="18">
        <v>10.875</v>
      </c>
      <c r="L38" s="18" t="s">
        <v>54</v>
      </c>
      <c r="M38" s="16">
        <v>42.175000000000004</v>
      </c>
      <c r="N38" s="17">
        <f t="shared" si="20"/>
        <v>0.74214582098399529</v>
      </c>
      <c r="P38" s="18">
        <v>103.71949999999997</v>
      </c>
      <c r="Q38" s="18">
        <v>32.276600000000002</v>
      </c>
      <c r="R38" s="18" t="s">
        <v>54</v>
      </c>
      <c r="S38" s="16">
        <v>135.99609999999996</v>
      </c>
      <c r="T38" s="17">
        <f t="shared" si="21"/>
        <v>0.76266525290063469</v>
      </c>
    </row>
    <row r="39" spans="2:20" x14ac:dyDescent="0.25">
      <c r="B39" s="20"/>
      <c r="C39" s="24" t="s">
        <v>48</v>
      </c>
      <c r="D39" s="16">
        <f t="shared" si="0"/>
        <v>78.347200000000015</v>
      </c>
      <c r="E39" s="16">
        <f t="shared" si="0"/>
        <v>20.5</v>
      </c>
      <c r="F39" s="16" t="str">
        <f t="shared" si="0"/>
        <v/>
      </c>
      <c r="G39" s="16">
        <f t="shared" si="18"/>
        <v>98.847200000000015</v>
      </c>
      <c r="H39" s="17">
        <f t="shared" si="19"/>
        <v>0.79260919884427683</v>
      </c>
      <c r="J39" s="18">
        <v>25.824999999999999</v>
      </c>
      <c r="K39" s="18">
        <v>6</v>
      </c>
      <c r="L39" s="18" t="s">
        <v>54</v>
      </c>
      <c r="M39" s="16">
        <v>31.824999999999999</v>
      </c>
      <c r="N39" s="17">
        <f t="shared" si="20"/>
        <v>0.81146897093479964</v>
      </c>
      <c r="P39" s="18">
        <v>52.522200000000012</v>
      </c>
      <c r="Q39" s="18">
        <v>14.5</v>
      </c>
      <c r="R39" s="18" t="s">
        <v>54</v>
      </c>
      <c r="S39" s="16">
        <v>67.022200000000012</v>
      </c>
      <c r="T39" s="17">
        <f t="shared" si="21"/>
        <v>0.78365377442101281</v>
      </c>
    </row>
    <row r="40" spans="2:20" x14ac:dyDescent="0.25">
      <c r="B40" s="20"/>
      <c r="C40" s="24" t="s">
        <v>49</v>
      </c>
      <c r="D40" s="16">
        <f t="shared" si="0"/>
        <v>120.26089999999995</v>
      </c>
      <c r="E40" s="16">
        <f t="shared" si="0"/>
        <v>12.7005</v>
      </c>
      <c r="F40" s="16" t="str">
        <f t="shared" si="0"/>
        <v/>
      </c>
      <c r="G40" s="16">
        <f t="shared" si="18"/>
        <v>132.96139999999994</v>
      </c>
      <c r="H40" s="17">
        <f t="shared" si="19"/>
        <v>0.90447979639203557</v>
      </c>
      <c r="J40" s="18">
        <v>17.174999999999997</v>
      </c>
      <c r="K40" s="18">
        <v>3</v>
      </c>
      <c r="L40" s="18" t="s">
        <v>54</v>
      </c>
      <c r="M40" s="16">
        <v>20.174999999999997</v>
      </c>
      <c r="N40" s="17">
        <f t="shared" si="20"/>
        <v>0.85130111524163565</v>
      </c>
      <c r="P40" s="18">
        <v>103.08589999999995</v>
      </c>
      <c r="Q40" s="18">
        <v>9.7004999999999999</v>
      </c>
      <c r="R40" s="18" t="s">
        <v>54</v>
      </c>
      <c r="S40" s="16">
        <v>112.78639999999996</v>
      </c>
      <c r="T40" s="17">
        <f t="shared" si="21"/>
        <v>0.91399228985054926</v>
      </c>
    </row>
    <row r="41" spans="2:20" x14ac:dyDescent="0.25">
      <c r="B41" s="20"/>
      <c r="C41" s="24" t="s">
        <v>50</v>
      </c>
      <c r="D41" s="16" t="str">
        <f t="shared" si="0"/>
        <v/>
      </c>
      <c r="E41" s="16" t="str">
        <f t="shared" si="0"/>
        <v/>
      </c>
      <c r="F41" s="16" t="str">
        <f t="shared" si="0"/>
        <v/>
      </c>
      <c r="G41" s="16">
        <f t="shared" si="18"/>
        <v>0</v>
      </c>
      <c r="H41" s="17" t="str">
        <f t="shared" si="19"/>
        <v/>
      </c>
      <c r="J41" s="18" t="s">
        <v>54</v>
      </c>
      <c r="K41" s="18" t="s">
        <v>54</v>
      </c>
      <c r="L41" s="18" t="s">
        <v>54</v>
      </c>
      <c r="M41" s="16" t="s">
        <v>54</v>
      </c>
      <c r="N41" s="17" t="str">
        <f t="shared" si="20"/>
        <v/>
      </c>
      <c r="P41" s="18" t="s">
        <v>54</v>
      </c>
      <c r="Q41" s="18" t="s">
        <v>54</v>
      </c>
      <c r="R41" s="18" t="s">
        <v>54</v>
      </c>
      <c r="S41" s="16" t="s">
        <v>54</v>
      </c>
      <c r="T41" s="17" t="str">
        <f t="shared" si="21"/>
        <v/>
      </c>
    </row>
    <row r="42" spans="2:20" x14ac:dyDescent="0.25">
      <c r="B42" s="20"/>
      <c r="C42" s="19"/>
    </row>
    <row r="43" spans="2:20" x14ac:dyDescent="0.25">
      <c r="B43" s="14" t="s">
        <v>51</v>
      </c>
      <c r="C43" s="15" t="s">
        <v>52</v>
      </c>
      <c r="D43" s="16">
        <f t="shared" si="0"/>
        <v>2.8571</v>
      </c>
      <c r="E43" s="16">
        <f>IF(SUM(K43,Q43)=0,"",SUM(K43,Q43))</f>
        <v>2.875</v>
      </c>
      <c r="F43" s="16" t="str">
        <f t="shared" si="0"/>
        <v/>
      </c>
      <c r="G43" s="16">
        <f t="shared" ref="G43:G44" si="22">SUM(D43:F43)</f>
        <v>5.7321</v>
      </c>
      <c r="H43" s="17">
        <f t="shared" ref="H43:H44" si="23">IFERROR(D43/G43,"")</f>
        <v>0.49843861760960206</v>
      </c>
      <c r="J43" s="18">
        <v>0.85709999999999997</v>
      </c>
      <c r="K43" s="18">
        <v>0.875</v>
      </c>
      <c r="L43" s="18" t="s">
        <v>54</v>
      </c>
      <c r="M43" s="16">
        <v>1.7321</v>
      </c>
      <c r="N43" s="17">
        <f t="shared" ref="N43:N44" si="24">IFERROR(J43/M43,"")</f>
        <v>0.49483286184400438</v>
      </c>
      <c r="P43" s="18">
        <v>2</v>
      </c>
      <c r="Q43" s="18">
        <v>2</v>
      </c>
      <c r="R43" s="18" t="s">
        <v>54</v>
      </c>
      <c r="S43" s="16">
        <v>4</v>
      </c>
      <c r="T43" s="17">
        <f t="shared" ref="T43:T44" si="25">IFERROR(P43/S43,"")</f>
        <v>0.5</v>
      </c>
    </row>
    <row r="44" spans="2:20" x14ac:dyDescent="0.25">
      <c r="B44" s="20"/>
      <c r="C44" s="15" t="s">
        <v>53</v>
      </c>
      <c r="D44" s="16">
        <f t="shared" si="0"/>
        <v>315.90629999999976</v>
      </c>
      <c r="E44" s="16">
        <f>IF(SUM(K44,Q44)=0,"",SUM(K44,Q44))</f>
        <v>90.358499999999992</v>
      </c>
      <c r="F44" s="16" t="str">
        <f t="shared" si="0"/>
        <v/>
      </c>
      <c r="G44" s="16">
        <f t="shared" si="22"/>
        <v>406.26479999999975</v>
      </c>
      <c r="H44" s="17">
        <f t="shared" si="23"/>
        <v>0.777587179593211</v>
      </c>
      <c r="J44" s="18">
        <v>58.495100000000001</v>
      </c>
      <c r="K44" s="18">
        <v>14.775</v>
      </c>
      <c r="L44" s="18" t="s">
        <v>54</v>
      </c>
      <c r="M44" s="16">
        <v>73.270099999999999</v>
      </c>
      <c r="N44" s="17">
        <f t="shared" si="24"/>
        <v>0.79834884898478375</v>
      </c>
      <c r="P44" s="18">
        <v>257.41119999999978</v>
      </c>
      <c r="Q44" s="18">
        <v>75.583499999999987</v>
      </c>
      <c r="R44" s="18" t="s">
        <v>54</v>
      </c>
      <c r="S44" s="16">
        <v>332.99469999999974</v>
      </c>
      <c r="T44" s="17">
        <f t="shared" si="25"/>
        <v>0.77301890991057809</v>
      </c>
    </row>
    <row r="46" spans="2:20" x14ac:dyDescent="0.25">
      <c r="C46" s="12" t="s">
        <v>13</v>
      </c>
      <c r="D46" s="8">
        <f>SUM(D7:D44)</f>
        <v>1490.2003999999997</v>
      </c>
      <c r="E46" s="8">
        <f>SUM(E7:E44)</f>
        <v>850.33940000000007</v>
      </c>
      <c r="F46" s="8">
        <f>SUM(F7:F44)</f>
        <v>1</v>
      </c>
      <c r="G46" s="8">
        <f>SUM(G7:G44)</f>
        <v>2341.5397999999996</v>
      </c>
      <c r="H46" s="25">
        <f>D46/G46</f>
        <v>0.63641899232291499</v>
      </c>
      <c r="J46" s="8">
        <f>SUM(J7:J44)</f>
        <v>251.57509999999999</v>
      </c>
      <c r="K46" s="8">
        <f>SUM(K7:K44)</f>
        <v>91.175000000000011</v>
      </c>
      <c r="L46" s="8">
        <f>SUM(L7:L44)</f>
        <v>0</v>
      </c>
      <c r="M46" s="8">
        <f>SUM(M7:M44)</f>
        <v>342.75010000000003</v>
      </c>
      <c r="N46" s="25">
        <f>J46/M46</f>
        <v>0.7339898660861075</v>
      </c>
      <c r="P46" s="8">
        <f>SUM(P7:P44)</f>
        <v>1238.6252999999997</v>
      </c>
      <c r="Q46" s="8">
        <f>SUM(Q7:Q44)</f>
        <v>759.1644</v>
      </c>
      <c r="R46" s="8">
        <f>SUM(R7:R44)</f>
        <v>1</v>
      </c>
      <c r="S46" s="8">
        <f>SUM(S7:S44)</f>
        <v>1998.7896999999996</v>
      </c>
      <c r="T46" s="25">
        <f>P46/S46</f>
        <v>0.61968765398380832</v>
      </c>
    </row>
  </sheetData>
  <mergeCells count="4">
    <mergeCell ref="D3:T3"/>
    <mergeCell ref="D4:H4"/>
    <mergeCell ref="J4:N4"/>
    <mergeCell ref="P4:T4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Frauenquote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2022-04-05T07:17:32Z</dcterms:created>
  <dcterms:modified xsi:type="dcterms:W3CDTF">2022-04-11T12:37:46Z</dcterms:modified>
</cp:coreProperties>
</file>